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:\_Hrad Kamen\Odeslano\20230424_finalni odevzdani\VCH\Edit\"/>
    </mc:Choice>
  </mc:AlternateContent>
  <xr:revisionPtr revIDLastSave="0" documentId="13_ncr:1_{C1EE37AD-4B00-4A07-B2F7-92319B258651}" xr6:coauthVersionLast="47" xr6:coauthVersionMax="47" xr10:uidLastSave="{00000000-0000-0000-0000-000000000000}"/>
  <bookViews>
    <workbookView xWindow="-120" yWindow="-120" windowWidth="29040" windowHeight="17760" xr2:uid="{81DDE418-5454-4BB9-BE02-9C150B02ABF5}"/>
  </bookViews>
  <sheets>
    <sheet name="Výkaz výměr DPS_VZT" sheetId="2" r:id="rId1"/>
    <sheet name="pomocny RKA" sheetId="3" state="hidden" r:id="rId2"/>
  </sheets>
  <definedNames>
    <definedName name="_xlnm.Print_Titles" localSheetId="0">'Výkaz výměr DPS_VZT'!$1:$6</definedName>
    <definedName name="_xlnm.Print_Area" localSheetId="0">'Výkaz výměr DPS_VZT'!$A$1:$I$32</definedName>
    <definedName name="Print_Titles_0" localSheetId="0">'Výkaz výměr DPS_VZT'!$1:$6</definedName>
    <definedName name="Print_Titles_0_0" localSheetId="0">'Výkaz výměr DPS_VZT'!$1:$6</definedName>
    <definedName name="Print_Titles_0_0_0" localSheetId="0">'Výkaz výměr DPS_VZT'!$1:$6</definedName>
    <definedName name="Print_Titles_0_0_0_0" localSheetId="0">'Výkaz výměr DPS_VZT'!$1:$6</definedName>
    <definedName name="Print_Titles_0_0_0_0_0" localSheetId="0">'Výkaz výměr DPS_VZT'!$1:$6</definedName>
    <definedName name="Print_Titles_0_0_0_0_0_0" localSheetId="0">'Výkaz výměr DPS_VZT'!$1:$6</definedName>
    <definedName name="Print_Titles_0_0_0_0_0_0_0" localSheetId="0">'Výkaz výměr DPS_VZT'!$1:$6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2" l="1"/>
  <c r="A25" i="2"/>
  <c r="E47" i="3"/>
  <c r="E44" i="3"/>
  <c r="E43" i="3"/>
  <c r="E42" i="3"/>
  <c r="E41" i="3"/>
  <c r="E40" i="3"/>
  <c r="C43" i="3"/>
  <c r="C31" i="3"/>
  <c r="C30" i="3"/>
  <c r="C42" i="3" s="1"/>
  <c r="C29" i="3"/>
  <c r="C26" i="3"/>
  <c r="C37" i="3" s="1"/>
  <c r="C22" i="3"/>
  <c r="C36" i="3" s="1"/>
  <c r="C21" i="3"/>
  <c r="C41" i="3" s="1"/>
  <c r="C20" i="3"/>
  <c r="C17" i="3"/>
  <c r="C40" i="3" s="1"/>
  <c r="C16" i="3"/>
  <c r="C12" i="3"/>
  <c r="C39" i="3" s="1"/>
  <c r="C11" i="3"/>
  <c r="C35" i="3" s="1"/>
  <c r="C10" i="3"/>
  <c r="C9" i="3"/>
  <c r="C6" i="3"/>
  <c r="C38" i="3" s="1"/>
  <c r="C5" i="3"/>
  <c r="A12" i="2"/>
  <c r="C34" i="3" l="1"/>
  <c r="A13" i="2"/>
  <c r="A16" i="2" l="1"/>
  <c r="A17" i="2" l="1"/>
  <c r="A18" i="2" s="1"/>
  <c r="A21" i="2" l="1"/>
  <c r="A22" i="2" l="1"/>
  <c r="A28" i="2" s="1"/>
  <c r="A29" i="2" l="1"/>
  <c r="A30" i="2" s="1"/>
  <c r="A31" i="2" s="1"/>
  <c r="A32" i="2" l="1"/>
</calcChain>
</file>

<file path=xl/sharedStrings.xml><?xml version="1.0" encoding="utf-8"?>
<sst xmlns="http://schemas.openxmlformats.org/spreadsheetml/2006/main" count="96" uniqueCount="67">
  <si>
    <t>Projekt:</t>
  </si>
  <si>
    <t>Položka</t>
  </si>
  <si>
    <t>Kód</t>
  </si>
  <si>
    <t>Popis</t>
  </si>
  <si>
    <t>Jednotka</t>
  </si>
  <si>
    <t>Množství projekt</t>
  </si>
  <si>
    <t>Množství dle dodavatele</t>
  </si>
  <si>
    <t>Materiál</t>
  </si>
  <si>
    <t>Práce</t>
  </si>
  <si>
    <t>Celkem</t>
  </si>
  <si>
    <t>1.0</t>
  </si>
  <si>
    <t>ks</t>
  </si>
  <si>
    <t>bm</t>
  </si>
  <si>
    <t>REV: 00</t>
  </si>
  <si>
    <t>Dokumentace skutečného provedení</t>
  </si>
  <si>
    <t>sada</t>
  </si>
  <si>
    <t>1</t>
  </si>
  <si>
    <t xml:space="preserve">Cena jednotková </t>
  </si>
  <si>
    <t>Odzkoušení a uvedení do provozu</t>
  </si>
  <si>
    <t>Školení provozovatele a údržby</t>
  </si>
  <si>
    <t>Ostatní</t>
  </si>
  <si>
    <t>Hrad Kamen</t>
  </si>
  <si>
    <t>EF1</t>
  </si>
  <si>
    <t>Montážní a spojovácí materiál</t>
  </si>
  <si>
    <t>Poznámky:
- Výkaz výměr byl zpracovaný k dokumentaci ve stupni pro výběr zhotovitele
- Informace na tomto dokumentu mohou být použity jenom v souvislosti s tímto projektem a nemohou být svévolně pozměňovány, doplňovány nebo odstraňovány. V případě, že bude nutné provést změny, jediným oprávněným subjektem je OPTIMAL Engineering spol. s r.o.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platnými výkresy stávajícího stavu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
- Veškerý materiál a zařízení uvedeno vč. dopravy, montáži, závěsů</t>
  </si>
  <si>
    <t>kpl</t>
  </si>
  <si>
    <t>Ahu 01</t>
  </si>
  <si>
    <t>D 160</t>
  </si>
  <si>
    <t>OV 350x100</t>
  </si>
  <si>
    <t>Supply</t>
  </si>
  <si>
    <t>Extract</t>
  </si>
  <si>
    <t>D160</t>
  </si>
  <si>
    <t>D100</t>
  </si>
  <si>
    <t>OV 195x50</t>
  </si>
  <si>
    <t xml:space="preserve">D100 </t>
  </si>
  <si>
    <t>Fresh</t>
  </si>
  <si>
    <t>čtyř 200x100</t>
  </si>
  <si>
    <t>Exhaust</t>
  </si>
  <si>
    <t>čt 400x100</t>
  </si>
  <si>
    <t>D200</t>
  </si>
  <si>
    <t>Digestoř</t>
  </si>
  <si>
    <t>D125</t>
  </si>
  <si>
    <t>OV 350 x100</t>
  </si>
  <si>
    <t>hr 350x100</t>
  </si>
  <si>
    <t>hr 400x200</t>
  </si>
  <si>
    <t>List potrubí</t>
  </si>
  <si>
    <t>kruhove</t>
  </si>
  <si>
    <t>ovalne</t>
  </si>
  <si>
    <t>čtyřhranné</t>
  </si>
  <si>
    <t>čtyřhranné izolace (pry dle PHL je třeba izolovat ze VZT ahu jen odpadní vzduch)</t>
  </si>
  <si>
    <t>Vytápění a chlazení</t>
  </si>
  <si>
    <t>FCU1</t>
  </si>
  <si>
    <t>-</t>
  </si>
  <si>
    <t>Kompaktní ponorné čerpadlo</t>
  </si>
  <si>
    <t>Armatury</t>
  </si>
  <si>
    <t>Tlaková zkouška potrubí do DN 50</t>
  </si>
  <si>
    <t>Potrubí a hadice</t>
  </si>
  <si>
    <t>Flexibilní PE hadice černá 3/4"</t>
  </si>
  <si>
    <t>šroubení z PE hadice 3/4" na měděné potrubí 16x2,7-iz</t>
  </si>
  <si>
    <t>KK15</t>
  </si>
  <si>
    <t>F15</t>
  </si>
  <si>
    <t>Filtr F15 závitový</t>
  </si>
  <si>
    <t>Kulový kohout závitový KK15</t>
  </si>
  <si>
    <t>Ventilátoro konvektorová jednotka (FCU) velikosti 1, o chladícím výkonu 1 kW při teplotě chladící vody 15/18°C. Zavěšeno pod stropem. O rozměrech přibližně 750x600x225 mm</t>
  </si>
  <si>
    <t>Potrubí Cu 15.88 mm</t>
  </si>
  <si>
    <t>Tepelná izolace</t>
  </si>
  <si>
    <t>Tepelná izolace K-flex color BASF tloušťky 9mm - barva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</si>
</sst>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6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8"/>
      <color rgb="FF000000"/>
      <name val="Arial Narrow"/>
      <family val="2"/>
      <charset val="238"/>
    </font>
    <font>
      <sz val="8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trike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 applyProtection="1">
      <alignment horizontal="center" vertical="center"/>
      <protection locked="0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7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" fillId="0" borderId="6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"/>
  <sheetViews>
    <sheetView tabSelected="1" view="pageBreakPreview" zoomScale="60" zoomScaleNormal="115" workbookViewId="0">
      <selection activeCell="C20" sqref="C20"/>
    </sheetView>
  </sheetViews>
  <sheetFormatPr defaultRowHeight="15" x14ac:dyDescent="0.25"/>
  <cols>
    <col min="1" max="1" width="6.85546875" style="1"/>
    <col min="2" max="2" width="10" style="1"/>
    <col min="3" max="3" width="52.85546875" style="43"/>
    <col min="4" max="4" width="9" style="1"/>
    <col min="5" max="5" width="7.7109375" style="1" customWidth="1"/>
    <col min="6" max="6" width="10.85546875" style="1" customWidth="1"/>
    <col min="7" max="7" width="10.28515625" bestFit="1" customWidth="1"/>
    <col min="8" max="8" width="13" customWidth="1"/>
    <col min="9" max="9" width="10.42578125" bestFit="1" customWidth="1"/>
    <col min="10" max="10" width="3.42578125"/>
    <col min="11" max="214" width="7.85546875"/>
    <col min="215" max="216" width="6.85546875"/>
    <col min="217" max="217" width="55.42578125"/>
    <col min="218" max="218" width="17.85546875"/>
    <col min="219" max="219" width="9"/>
    <col min="220" max="220" width="7.28515625"/>
    <col min="221" max="221" width="10.42578125"/>
    <col min="222" max="222" width="10.140625"/>
    <col min="223" max="223" width="9.42578125"/>
    <col min="224" max="224" width="10.28515625"/>
    <col min="225" max="225" width="10.140625"/>
    <col min="226" max="470" width="7.85546875"/>
    <col min="471" max="472" width="6.85546875"/>
    <col min="473" max="473" width="55.42578125"/>
    <col min="474" max="474" width="17.85546875"/>
    <col min="475" max="475" width="9"/>
    <col min="476" max="476" width="7.28515625"/>
    <col min="477" max="477" width="10.42578125"/>
    <col min="478" max="478" width="10.140625"/>
    <col min="479" max="479" width="9.42578125"/>
    <col min="480" max="480" width="10.28515625"/>
    <col min="481" max="481" width="10.140625"/>
    <col min="482" max="726" width="7.85546875"/>
    <col min="727" max="728" width="6.85546875"/>
    <col min="729" max="729" width="55.42578125"/>
    <col min="730" max="730" width="17.85546875"/>
    <col min="731" max="731" width="9"/>
    <col min="732" max="732" width="7.28515625"/>
    <col min="733" max="733" width="10.42578125"/>
    <col min="734" max="734" width="10.140625"/>
    <col min="735" max="735" width="9.42578125"/>
    <col min="736" max="736" width="10.28515625"/>
    <col min="737" max="737" width="10.140625"/>
    <col min="738" max="982" width="7.85546875"/>
    <col min="983" max="984" width="6.85546875"/>
    <col min="985" max="985" width="55.42578125"/>
    <col min="986" max="986" width="17.85546875"/>
    <col min="987" max="987" width="9"/>
    <col min="988" max="988" width="7.28515625"/>
    <col min="989" max="989" width="10.42578125"/>
    <col min="990" max="990" width="10.140625"/>
    <col min="991" max="991" width="9.42578125"/>
    <col min="992" max="992" width="10.28515625"/>
    <col min="993" max="993" width="10.140625"/>
    <col min="994" max="1021" width="7.85546875"/>
  </cols>
  <sheetData>
    <row r="1" spans="1:17" s="4" customFormat="1" ht="13.5" thickBot="1" x14ac:dyDescent="0.3">
      <c r="A1" s="2" t="s">
        <v>0</v>
      </c>
      <c r="B1" s="3" t="s">
        <v>21</v>
      </c>
      <c r="C1" s="12"/>
      <c r="D1" s="3" t="s">
        <v>13</v>
      </c>
      <c r="E1" s="5"/>
      <c r="F1" s="2"/>
      <c r="G1" s="6"/>
    </row>
    <row r="2" spans="1:17" s="12" customFormat="1" ht="15" customHeight="1" thickBot="1" x14ac:dyDescent="0.3">
      <c r="A2" s="7"/>
      <c r="B2" s="8"/>
      <c r="C2" s="60" t="s">
        <v>50</v>
      </c>
      <c r="D2" s="8"/>
      <c r="E2" s="9"/>
      <c r="F2" s="9"/>
      <c r="G2" s="10"/>
      <c r="H2" s="44"/>
      <c r="I2" s="11"/>
    </row>
    <row r="3" spans="1:17" ht="15" customHeight="1" thickBot="1" x14ac:dyDescent="0.3">
      <c r="A3" s="13"/>
      <c r="B3" s="14"/>
      <c r="C3" s="60"/>
      <c r="D3" s="14"/>
      <c r="E3" s="15"/>
      <c r="F3" s="15"/>
      <c r="G3" s="16"/>
      <c r="H3" s="45"/>
      <c r="I3" s="17"/>
    </row>
    <row r="4" spans="1:17" ht="12.75" customHeight="1" x14ac:dyDescent="0.25">
      <c r="A4" s="13"/>
      <c r="B4" s="14"/>
      <c r="C4" s="60"/>
      <c r="D4" s="14"/>
      <c r="E4" s="18"/>
      <c r="F4" s="18"/>
      <c r="G4" s="19"/>
      <c r="H4" s="14"/>
      <c r="I4" s="46"/>
    </row>
    <row r="5" spans="1:17" ht="15" customHeight="1" thickBot="1" x14ac:dyDescent="0.3">
      <c r="A5" s="63" t="s">
        <v>1</v>
      </c>
      <c r="B5" s="64" t="s">
        <v>2</v>
      </c>
      <c r="C5" s="65" t="s">
        <v>3</v>
      </c>
      <c r="D5" s="66" t="s">
        <v>4</v>
      </c>
      <c r="E5" s="67" t="s">
        <v>5</v>
      </c>
      <c r="F5" s="67" t="s">
        <v>6</v>
      </c>
      <c r="G5" s="61" t="s">
        <v>17</v>
      </c>
      <c r="H5" s="61"/>
      <c r="I5" s="47"/>
    </row>
    <row r="6" spans="1:17" ht="15" customHeight="1" thickBot="1" x14ac:dyDescent="0.3">
      <c r="A6" s="63"/>
      <c r="B6" s="64"/>
      <c r="C6" s="65"/>
      <c r="D6" s="66"/>
      <c r="E6" s="68"/>
      <c r="F6" s="68"/>
      <c r="G6" s="20" t="s">
        <v>7</v>
      </c>
      <c r="H6" s="20" t="s">
        <v>8</v>
      </c>
      <c r="I6" s="21" t="s">
        <v>9</v>
      </c>
    </row>
    <row r="7" spans="1:17" s="52" customFormat="1" ht="115.5" customHeight="1" x14ac:dyDescent="0.25">
      <c r="A7" s="62" t="s">
        <v>24</v>
      </c>
      <c r="B7" s="62"/>
      <c r="C7" s="62"/>
      <c r="D7" s="62"/>
      <c r="E7" s="62"/>
      <c r="F7" s="62"/>
      <c r="G7" s="62"/>
      <c r="H7" s="62"/>
      <c r="I7" s="62"/>
    </row>
    <row r="8" spans="1:17" s="4" customFormat="1" ht="12.75" x14ac:dyDescent="0.25">
      <c r="A8" s="22"/>
      <c r="B8" s="2"/>
      <c r="C8" s="39"/>
      <c r="D8" s="2"/>
      <c r="E8" s="5"/>
      <c r="F8" s="23"/>
      <c r="G8" s="24"/>
      <c r="H8" s="24"/>
      <c r="I8" s="25"/>
    </row>
    <row r="9" spans="1:17" s="4" customFormat="1" ht="12.75" x14ac:dyDescent="0.25">
      <c r="A9" s="26" t="s">
        <v>10</v>
      </c>
      <c r="B9" s="27"/>
      <c r="C9" s="40" t="s">
        <v>50</v>
      </c>
      <c r="D9" s="27"/>
      <c r="E9" s="28"/>
      <c r="F9" s="29"/>
      <c r="G9" s="30"/>
      <c r="H9" s="30"/>
      <c r="I9" s="31"/>
    </row>
    <row r="10" spans="1:17" s="4" customFormat="1" ht="12.75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17" s="4" customFormat="1" ht="12.75" x14ac:dyDescent="0.25">
      <c r="A11" s="32"/>
      <c r="B11" s="32"/>
      <c r="C11" s="50"/>
      <c r="D11" s="32"/>
      <c r="E11" s="32"/>
      <c r="F11" s="32"/>
      <c r="G11" s="32"/>
      <c r="H11" s="32"/>
      <c r="I11" s="32"/>
    </row>
    <row r="12" spans="1:17" s="4" customFormat="1" ht="31.5" customHeight="1" x14ac:dyDescent="0.25">
      <c r="A12" s="49" t="str">
        <f>"1."&amp;COUNTA($A$9:A11)</f>
        <v>1.1</v>
      </c>
      <c r="B12" s="32" t="s">
        <v>51</v>
      </c>
      <c r="C12" s="51" t="s">
        <v>63</v>
      </c>
      <c r="D12" s="32" t="s">
        <v>25</v>
      </c>
      <c r="E12" s="32" t="s">
        <v>16</v>
      </c>
      <c r="F12" s="32"/>
      <c r="G12" s="32"/>
      <c r="H12" s="32"/>
      <c r="I12" s="32"/>
    </row>
    <row r="13" spans="1:17" s="4" customFormat="1" ht="12.75" x14ac:dyDescent="0.25">
      <c r="A13" s="49" t="str">
        <f>"1."&amp;COUNTA($A$9:A12)</f>
        <v>1.2</v>
      </c>
      <c r="B13" s="32" t="s">
        <v>52</v>
      </c>
      <c r="C13" s="51" t="s">
        <v>53</v>
      </c>
      <c r="D13" s="32" t="s">
        <v>25</v>
      </c>
      <c r="E13" s="32" t="s">
        <v>16</v>
      </c>
      <c r="F13" s="32"/>
      <c r="G13" s="32"/>
      <c r="H13" s="32"/>
      <c r="I13" s="32"/>
    </row>
    <row r="14" spans="1:17" s="4" customFormat="1" ht="12.75" x14ac:dyDescent="0.25">
      <c r="A14" s="49"/>
      <c r="B14" s="32"/>
      <c r="C14" s="51"/>
      <c r="D14" s="32"/>
      <c r="E14" s="32"/>
      <c r="F14" s="32"/>
      <c r="G14" s="32"/>
      <c r="H14" s="32"/>
      <c r="I14" s="32"/>
    </row>
    <row r="15" spans="1:17" x14ac:dyDescent="0.25">
      <c r="A15" s="32"/>
      <c r="B15" s="33"/>
      <c r="C15" s="41" t="s">
        <v>54</v>
      </c>
      <c r="D15" s="33"/>
      <c r="E15" s="34"/>
      <c r="F15" s="35"/>
      <c r="G15" s="36"/>
      <c r="H15" s="36"/>
      <c r="I15" s="37"/>
      <c r="M15" s="53"/>
      <c r="N15" s="53"/>
      <c r="O15" s="53"/>
      <c r="P15" s="53"/>
      <c r="Q15" s="53"/>
    </row>
    <row r="16" spans="1:17" x14ac:dyDescent="0.25">
      <c r="A16" s="49" t="str">
        <f>"1."&amp;COUNTA($A$9:A15)</f>
        <v>1.3</v>
      </c>
      <c r="B16" s="33" t="s">
        <v>60</v>
      </c>
      <c r="C16" s="42" t="s">
        <v>61</v>
      </c>
      <c r="D16" s="33" t="s">
        <v>11</v>
      </c>
      <c r="E16" s="34">
        <v>1</v>
      </c>
      <c r="F16" s="35"/>
      <c r="G16" s="36"/>
      <c r="H16" s="36"/>
      <c r="I16" s="37"/>
      <c r="M16" s="48"/>
      <c r="N16" s="48"/>
      <c r="O16" s="48"/>
    </row>
    <row r="17" spans="1:15" x14ac:dyDescent="0.25">
      <c r="A17" s="49" t="str">
        <f>"1."&amp;COUNTA($A$9:A16)</f>
        <v>1.4</v>
      </c>
      <c r="B17" s="33" t="s">
        <v>59</v>
      </c>
      <c r="C17" s="42" t="s">
        <v>62</v>
      </c>
      <c r="D17" s="33" t="s">
        <v>11</v>
      </c>
      <c r="E17" s="34">
        <v>1</v>
      </c>
      <c r="F17" s="35"/>
      <c r="G17" s="36"/>
      <c r="H17" s="36"/>
      <c r="I17" s="37"/>
      <c r="M17" s="48"/>
      <c r="N17" s="48"/>
      <c r="O17" s="48"/>
    </row>
    <row r="18" spans="1:15" x14ac:dyDescent="0.25">
      <c r="A18" s="49" t="str">
        <f>"1."&amp;COUNTA($A$9:A17)</f>
        <v>1.5</v>
      </c>
      <c r="B18" s="59" t="s">
        <v>52</v>
      </c>
      <c r="C18" s="42" t="s">
        <v>58</v>
      </c>
      <c r="D18" s="33" t="s">
        <v>25</v>
      </c>
      <c r="E18" s="34">
        <v>1</v>
      </c>
      <c r="F18" s="35"/>
      <c r="G18" s="36"/>
      <c r="H18" s="36"/>
      <c r="I18" s="37"/>
      <c r="M18" s="48"/>
      <c r="N18" s="48"/>
      <c r="O18" s="48"/>
    </row>
    <row r="19" spans="1:15" x14ac:dyDescent="0.25">
      <c r="A19" s="49"/>
      <c r="B19" s="33"/>
      <c r="C19" s="42"/>
      <c r="D19" s="33"/>
      <c r="E19" s="34"/>
      <c r="F19" s="35"/>
      <c r="G19" s="36"/>
      <c r="H19" s="36"/>
      <c r="I19" s="37"/>
      <c r="M19" s="48"/>
      <c r="N19" s="48"/>
      <c r="O19" s="48"/>
    </row>
    <row r="20" spans="1:15" x14ac:dyDescent="0.25">
      <c r="A20" s="32"/>
      <c r="B20" s="33"/>
      <c r="C20" s="41" t="s">
        <v>56</v>
      </c>
      <c r="D20" s="33"/>
      <c r="E20" s="34"/>
      <c r="F20" s="35"/>
      <c r="G20" s="36"/>
      <c r="H20" s="36"/>
      <c r="I20" s="37"/>
      <c r="M20" s="48"/>
      <c r="N20" s="48"/>
      <c r="O20" s="48"/>
    </row>
    <row r="21" spans="1:15" x14ac:dyDescent="0.25">
      <c r="A21" s="49" t="str">
        <f>"1."&amp;COUNTA($A$9:A20)</f>
        <v>1.6</v>
      </c>
      <c r="B21" s="33"/>
      <c r="C21" s="42" t="s">
        <v>64</v>
      </c>
      <c r="D21" s="33" t="s">
        <v>12</v>
      </c>
      <c r="E21" s="38">
        <v>20</v>
      </c>
      <c r="F21" s="35"/>
      <c r="G21" s="36"/>
      <c r="H21" s="36"/>
      <c r="I21" s="37"/>
      <c r="M21" s="48"/>
      <c r="N21" s="48"/>
      <c r="O21" s="48"/>
    </row>
    <row r="22" spans="1:15" x14ac:dyDescent="0.25">
      <c r="A22" s="49" t="str">
        <f>"1."&amp;COUNTA($A$9:A21)</f>
        <v>1.7</v>
      </c>
      <c r="B22" s="33"/>
      <c r="C22" s="42" t="s">
        <v>57</v>
      </c>
      <c r="D22" s="33" t="s">
        <v>12</v>
      </c>
      <c r="E22" s="38">
        <v>10</v>
      </c>
      <c r="F22" s="35"/>
      <c r="G22" s="36"/>
      <c r="H22" s="36"/>
      <c r="I22" s="37"/>
      <c r="M22" s="48"/>
      <c r="N22" s="48"/>
      <c r="O22" s="48"/>
    </row>
    <row r="23" spans="1:15" x14ac:dyDescent="0.25">
      <c r="A23" s="49"/>
      <c r="B23" s="33"/>
      <c r="C23" s="42"/>
      <c r="D23" s="33"/>
      <c r="E23" s="38"/>
      <c r="F23" s="35"/>
      <c r="G23" s="36"/>
      <c r="H23" s="36"/>
      <c r="I23" s="37"/>
      <c r="M23" s="48"/>
      <c r="N23" s="48"/>
      <c r="O23" s="48"/>
    </row>
    <row r="24" spans="1:15" x14ac:dyDescent="0.25">
      <c r="A24" s="49"/>
      <c r="B24" s="33"/>
      <c r="C24" s="41" t="s">
        <v>65</v>
      </c>
      <c r="D24" s="33"/>
      <c r="E24" s="38"/>
      <c r="F24" s="35"/>
      <c r="G24" s="36"/>
      <c r="H24" s="36"/>
      <c r="I24" s="37"/>
      <c r="M24" s="48"/>
      <c r="N24" s="48"/>
      <c r="O24" s="48"/>
    </row>
    <row r="25" spans="1:15" x14ac:dyDescent="0.25">
      <c r="A25" s="49" t="str">
        <f>"1."&amp;COUNTA($A$9:A24)</f>
        <v>1.8</v>
      </c>
      <c r="B25" s="33"/>
      <c r="C25" s="42" t="s">
        <v>66</v>
      </c>
      <c r="D25" s="33" t="s">
        <v>12</v>
      </c>
      <c r="E25" s="38">
        <f>E21</f>
        <v>20</v>
      </c>
      <c r="F25" s="35"/>
      <c r="G25" s="36"/>
      <c r="H25" s="36"/>
      <c r="I25" s="37"/>
      <c r="M25" s="48"/>
      <c r="N25" s="48"/>
      <c r="O25" s="48"/>
    </row>
    <row r="26" spans="1:15" x14ac:dyDescent="0.25">
      <c r="A26" s="49"/>
      <c r="B26" s="33"/>
      <c r="C26" s="42"/>
      <c r="D26" s="33"/>
      <c r="E26" s="38"/>
      <c r="F26" s="35"/>
      <c r="G26" s="36"/>
      <c r="H26" s="36"/>
      <c r="I26" s="37"/>
      <c r="M26" s="48"/>
      <c r="N26" s="48"/>
      <c r="O26" s="48"/>
    </row>
    <row r="27" spans="1:15" x14ac:dyDescent="0.25">
      <c r="A27" s="49"/>
      <c r="B27" s="33"/>
      <c r="C27" s="41" t="s">
        <v>20</v>
      </c>
      <c r="D27" s="33"/>
      <c r="E27" s="38"/>
      <c r="F27" s="35"/>
      <c r="G27" s="36"/>
      <c r="H27" s="36"/>
      <c r="I27" s="37"/>
    </row>
    <row r="28" spans="1:15" x14ac:dyDescent="0.25">
      <c r="A28" s="49" t="str">
        <f>"1."&amp;COUNTA($A$9:A27)</f>
        <v>1.9</v>
      </c>
      <c r="B28" s="33"/>
      <c r="C28" s="42" t="s">
        <v>55</v>
      </c>
      <c r="D28" s="33"/>
      <c r="E28" s="38"/>
      <c r="F28" s="35"/>
      <c r="G28" s="36"/>
      <c r="H28" s="36"/>
      <c r="I28" s="37"/>
    </row>
    <row r="29" spans="1:15" x14ac:dyDescent="0.25">
      <c r="A29" s="49" t="str">
        <f>"1."&amp;COUNTA($A$9:A28)</f>
        <v>1.10</v>
      </c>
      <c r="B29" s="33"/>
      <c r="C29" s="42" t="s">
        <v>14</v>
      </c>
      <c r="D29" s="33" t="s">
        <v>15</v>
      </c>
      <c r="E29" s="38">
        <v>1</v>
      </c>
      <c r="F29" s="35"/>
      <c r="G29" s="36"/>
      <c r="H29" s="36"/>
      <c r="I29" s="37"/>
    </row>
    <row r="30" spans="1:15" x14ac:dyDescent="0.25">
      <c r="A30" s="49" t="str">
        <f>"1."&amp;COUNTA($A$9:A29)</f>
        <v>1.11</v>
      </c>
      <c r="B30" s="33"/>
      <c r="C30" s="42" t="s">
        <v>18</v>
      </c>
      <c r="D30" s="33" t="s">
        <v>15</v>
      </c>
      <c r="E30" s="38">
        <v>1</v>
      </c>
      <c r="F30" s="35"/>
      <c r="G30" s="36"/>
      <c r="H30" s="36"/>
      <c r="I30" s="37"/>
    </row>
    <row r="31" spans="1:15" x14ac:dyDescent="0.25">
      <c r="A31" s="49" t="str">
        <f>"1."&amp;COUNTA($A$9:A30)</f>
        <v>1.12</v>
      </c>
      <c r="B31" s="33"/>
      <c r="C31" s="42" t="s">
        <v>23</v>
      </c>
      <c r="D31" s="33" t="s">
        <v>15</v>
      </c>
      <c r="E31" s="38">
        <v>1</v>
      </c>
      <c r="F31" s="35"/>
      <c r="G31" s="36"/>
      <c r="H31" s="36"/>
      <c r="I31" s="37"/>
    </row>
    <row r="32" spans="1:15" x14ac:dyDescent="0.25">
      <c r="A32" s="49" t="str">
        <f>"1."&amp;COUNTA($A$9:A31)</f>
        <v>1.13</v>
      </c>
      <c r="B32" s="42"/>
      <c r="C32" s="42" t="s">
        <v>19</v>
      </c>
      <c r="D32" s="33" t="s">
        <v>15</v>
      </c>
      <c r="E32" s="38">
        <v>1</v>
      </c>
      <c r="F32" s="35"/>
      <c r="G32" s="36"/>
      <c r="H32" s="36"/>
      <c r="I32" s="37"/>
    </row>
  </sheetData>
  <mergeCells count="9">
    <mergeCell ref="C2:C4"/>
    <mergeCell ref="G5:H5"/>
    <mergeCell ref="A7:I7"/>
    <mergeCell ref="A5:A6"/>
    <mergeCell ref="B5:B6"/>
    <mergeCell ref="C5:C6"/>
    <mergeCell ref="D5:D6"/>
    <mergeCell ref="E5:E6"/>
    <mergeCell ref="F5:F6"/>
  </mergeCells>
  <phoneticPr fontId="10" type="noConversion"/>
  <pageMargins left="0.25" right="0.25" top="0.75" bottom="0.75" header="0.3" footer="0.3"/>
  <pageSetup paperSize="9" scale="75" firstPageNumber="0" fitToWidth="0" orientation="landscape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067D6-28E3-464F-B93F-394EF1D83B27}">
  <dimension ref="A2:E48"/>
  <sheetViews>
    <sheetView topLeftCell="A25" workbookViewId="0">
      <selection activeCell="C51" sqref="C51"/>
    </sheetView>
  </sheetViews>
  <sheetFormatPr defaultRowHeight="18.75" x14ac:dyDescent="0.3"/>
  <cols>
    <col min="1" max="1" width="17.140625" style="57" customWidth="1"/>
    <col min="2" max="2" width="14.42578125" customWidth="1"/>
  </cols>
  <sheetData>
    <row r="2" spans="1:3" x14ac:dyDescent="0.3">
      <c r="A2" s="56" t="s">
        <v>26</v>
      </c>
    </row>
    <row r="4" spans="1:3" ht="12.75" customHeight="1" x14ac:dyDescent="0.3">
      <c r="B4" s="54" t="s">
        <v>29</v>
      </c>
    </row>
    <row r="5" spans="1:3" ht="12.75" customHeight="1" x14ac:dyDescent="0.3">
      <c r="B5" t="s">
        <v>27</v>
      </c>
      <c r="C5">
        <f>0.6+0.35</f>
        <v>0.95</v>
      </c>
    </row>
    <row r="6" spans="1:3" ht="12.75" customHeight="1" x14ac:dyDescent="0.3">
      <c r="B6" t="s">
        <v>28</v>
      </c>
      <c r="C6">
        <f>0.5+0.5+3.7+0.54+2.5</f>
        <v>7.74</v>
      </c>
    </row>
    <row r="7" spans="1:3" ht="12.75" customHeight="1" x14ac:dyDescent="0.3"/>
    <row r="8" spans="1:3" ht="12.75" customHeight="1" x14ac:dyDescent="0.3">
      <c r="B8" s="54" t="s">
        <v>30</v>
      </c>
    </row>
    <row r="9" spans="1:3" ht="12.75" customHeight="1" x14ac:dyDescent="0.3">
      <c r="B9" t="s">
        <v>31</v>
      </c>
      <c r="C9">
        <f>1.5+0.8+0.35</f>
        <v>2.65</v>
      </c>
    </row>
    <row r="10" spans="1:3" ht="12.75" customHeight="1" x14ac:dyDescent="0.3">
      <c r="B10" t="s">
        <v>28</v>
      </c>
      <c r="C10">
        <f>6.3</f>
        <v>6.3</v>
      </c>
    </row>
    <row r="11" spans="1:3" ht="12.75" customHeight="1" x14ac:dyDescent="0.3">
      <c r="B11" t="s">
        <v>32</v>
      </c>
      <c r="C11">
        <f>1</f>
        <v>1</v>
      </c>
    </row>
    <row r="12" spans="1:3" ht="12.75" customHeight="1" x14ac:dyDescent="0.3">
      <c r="B12" t="s">
        <v>33</v>
      </c>
      <c r="C12">
        <f>3*0.65+2*0.3+2.2+0.8</f>
        <v>5.55</v>
      </c>
    </row>
    <row r="13" spans="1:3" ht="12.75" customHeight="1" x14ac:dyDescent="0.3">
      <c r="B13" t="s">
        <v>34</v>
      </c>
      <c r="C13">
        <v>1.25</v>
      </c>
    </row>
    <row r="14" spans="1:3" ht="12.75" customHeight="1" x14ac:dyDescent="0.3"/>
    <row r="15" spans="1:3" ht="12.75" customHeight="1" x14ac:dyDescent="0.3">
      <c r="B15" s="54" t="s">
        <v>35</v>
      </c>
    </row>
    <row r="16" spans="1:3" ht="12.75" customHeight="1" x14ac:dyDescent="0.3">
      <c r="B16" t="s">
        <v>31</v>
      </c>
      <c r="C16">
        <f>1.2+0.5</f>
        <v>1.7</v>
      </c>
    </row>
    <row r="17" spans="1:3" ht="12.75" customHeight="1" x14ac:dyDescent="0.3">
      <c r="B17" t="s">
        <v>36</v>
      </c>
      <c r="C17">
        <f>0.2</f>
        <v>0.2</v>
      </c>
    </row>
    <row r="18" spans="1:3" ht="12.75" customHeight="1" x14ac:dyDescent="0.3"/>
    <row r="19" spans="1:3" ht="12.75" customHeight="1" x14ac:dyDescent="0.3">
      <c r="B19" s="54" t="s">
        <v>37</v>
      </c>
    </row>
    <row r="20" spans="1:3" ht="12.75" customHeight="1" x14ac:dyDescent="0.3">
      <c r="B20" t="s">
        <v>31</v>
      </c>
      <c r="C20">
        <f>1.2+0.2</f>
        <v>1.4</v>
      </c>
    </row>
    <row r="21" spans="1:3" ht="12.75" customHeight="1" x14ac:dyDescent="0.3">
      <c r="B21" t="s">
        <v>38</v>
      </c>
      <c r="C21">
        <f>1.3+4+0.6+1.1</f>
        <v>7</v>
      </c>
    </row>
    <row r="22" spans="1:3" ht="12.75" customHeight="1" x14ac:dyDescent="0.3">
      <c r="B22" t="s">
        <v>39</v>
      </c>
      <c r="C22">
        <f>0.4+0.6+3.3</f>
        <v>4.3</v>
      </c>
    </row>
    <row r="23" spans="1:3" ht="12.75" customHeight="1" x14ac:dyDescent="0.3"/>
    <row r="25" spans="1:3" x14ac:dyDescent="0.3">
      <c r="A25" s="56" t="s">
        <v>40</v>
      </c>
      <c r="B25" s="54" t="s">
        <v>40</v>
      </c>
    </row>
    <row r="26" spans="1:3" ht="12.75" customHeight="1" x14ac:dyDescent="0.3">
      <c r="B26" t="s">
        <v>41</v>
      </c>
      <c r="C26">
        <f>1.5+1+2.7+0.135+4+2.2</f>
        <v>11.535</v>
      </c>
    </row>
    <row r="28" spans="1:3" x14ac:dyDescent="0.3">
      <c r="A28" s="56" t="s">
        <v>22</v>
      </c>
      <c r="B28" s="54" t="s">
        <v>22</v>
      </c>
    </row>
    <row r="29" spans="1:3" ht="12.75" customHeight="1" x14ac:dyDescent="0.3">
      <c r="B29" t="s">
        <v>42</v>
      </c>
      <c r="C29">
        <f>0.8+1.5+0.6+2.5</f>
        <v>5.4</v>
      </c>
    </row>
    <row r="30" spans="1:3" ht="12.75" customHeight="1" x14ac:dyDescent="0.3">
      <c r="B30" t="s">
        <v>43</v>
      </c>
      <c r="C30">
        <f>0.26+0.97</f>
        <v>1.23</v>
      </c>
    </row>
    <row r="31" spans="1:3" ht="12.75" customHeight="1" x14ac:dyDescent="0.3">
      <c r="B31" t="s">
        <v>31</v>
      </c>
      <c r="C31">
        <f>0.3+0.15</f>
        <v>0.44999999999999996</v>
      </c>
    </row>
    <row r="32" spans="1:3" ht="12.75" customHeight="1" x14ac:dyDescent="0.3">
      <c r="B32" t="s">
        <v>44</v>
      </c>
      <c r="C32">
        <v>0.5</v>
      </c>
    </row>
    <row r="33" spans="1:5" x14ac:dyDescent="0.3">
      <c r="A33" s="57" t="s">
        <v>45</v>
      </c>
    </row>
    <row r="34" spans="1:5" x14ac:dyDescent="0.3">
      <c r="A34" s="57" t="s">
        <v>46</v>
      </c>
      <c r="B34" s="58" t="s">
        <v>31</v>
      </c>
      <c r="C34" s="58">
        <f>C5+C9+C16+C20+C31</f>
        <v>7.1499999999999995</v>
      </c>
    </row>
    <row r="35" spans="1:5" x14ac:dyDescent="0.3">
      <c r="B35" s="58" t="s">
        <v>32</v>
      </c>
      <c r="C35" s="58">
        <f>C11</f>
        <v>1</v>
      </c>
    </row>
    <row r="36" spans="1:5" x14ac:dyDescent="0.3">
      <c r="B36" s="58" t="s">
        <v>39</v>
      </c>
      <c r="C36" s="58">
        <f>C22</f>
        <v>4.3</v>
      </c>
    </row>
    <row r="37" spans="1:5" x14ac:dyDescent="0.3">
      <c r="B37" s="58" t="s">
        <v>41</v>
      </c>
      <c r="C37" s="58">
        <f>C26</f>
        <v>11.535</v>
      </c>
    </row>
    <row r="38" spans="1:5" x14ac:dyDescent="0.3">
      <c r="A38" s="57" t="s">
        <v>47</v>
      </c>
      <c r="B38" s="58" t="s">
        <v>28</v>
      </c>
      <c r="C38" s="58">
        <f>C6+C10+C29</f>
        <v>19.439999999999998</v>
      </c>
    </row>
    <row r="39" spans="1:5" x14ac:dyDescent="0.3">
      <c r="B39" s="58" t="s">
        <v>33</v>
      </c>
      <c r="C39" s="58">
        <f>C12</f>
        <v>5.55</v>
      </c>
    </row>
    <row r="40" spans="1:5" x14ac:dyDescent="0.3">
      <c r="A40" s="57" t="s">
        <v>48</v>
      </c>
      <c r="B40" t="s">
        <v>36</v>
      </c>
      <c r="C40">
        <f>C17</f>
        <v>0.2</v>
      </c>
      <c r="E40">
        <f>2*(0.2+0.1)*C40</f>
        <v>0.12000000000000002</v>
      </c>
    </row>
    <row r="41" spans="1:5" x14ac:dyDescent="0.3">
      <c r="B41" t="s">
        <v>38</v>
      </c>
      <c r="C41">
        <f>C21</f>
        <v>7</v>
      </c>
      <c r="E41">
        <f>2*(0.4+0.1)*C41</f>
        <v>7</v>
      </c>
    </row>
    <row r="42" spans="1:5" x14ac:dyDescent="0.3">
      <c r="B42" t="s">
        <v>43</v>
      </c>
      <c r="C42">
        <f>C30</f>
        <v>1.23</v>
      </c>
      <c r="E42">
        <f>2*(0.35+0.1)*C42</f>
        <v>1.107</v>
      </c>
    </row>
    <row r="43" spans="1:5" x14ac:dyDescent="0.3">
      <c r="B43" t="s">
        <v>44</v>
      </c>
      <c r="C43">
        <f>C32</f>
        <v>0.5</v>
      </c>
      <c r="E43">
        <f>2*(0.4+0.2)*C43</f>
        <v>0.60000000000000009</v>
      </c>
    </row>
    <row r="44" spans="1:5" x14ac:dyDescent="0.3">
      <c r="E44" s="55">
        <f>SUM(E40:E43)</f>
        <v>8.827</v>
      </c>
    </row>
    <row r="46" spans="1:5" x14ac:dyDescent="0.3">
      <c r="B46" t="s">
        <v>49</v>
      </c>
    </row>
    <row r="47" spans="1:5" x14ac:dyDescent="0.3">
      <c r="B47" t="s">
        <v>38</v>
      </c>
      <c r="C47">
        <v>6.5</v>
      </c>
      <c r="E47" s="55">
        <f>2*(0.4+0.1)*C47</f>
        <v>6.5</v>
      </c>
    </row>
    <row r="48" spans="1:5" x14ac:dyDescent="0.3">
      <c r="B48" t="s">
        <v>39</v>
      </c>
      <c r="C48" s="55">
        <v>3.8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9</vt:i4>
      </vt:variant>
    </vt:vector>
  </HeadingPairs>
  <TitlesOfParts>
    <vt:vector size="11" baseType="lpstr">
      <vt:lpstr>Výkaz výměr DPS_VZT</vt:lpstr>
      <vt:lpstr>pomocny RKA</vt:lpstr>
      <vt:lpstr>'Výkaz výměr DPS_VZT'!Názvy_tisku</vt:lpstr>
      <vt:lpstr>'Výkaz výměr DPS_VZT'!Oblast_tisku</vt:lpstr>
      <vt:lpstr>'Výkaz výměr DPS_VZT'!Print_Titles_0</vt:lpstr>
      <vt:lpstr>'Výkaz výměr DPS_VZT'!Print_Titles_0_0</vt:lpstr>
      <vt:lpstr>'Výkaz výměr DPS_VZT'!Print_Titles_0_0_0</vt:lpstr>
      <vt:lpstr>'Výkaz výměr DPS_VZT'!Print_Titles_0_0_0_0</vt:lpstr>
      <vt:lpstr>'Výkaz výměr DPS_VZT'!Print_Titles_0_0_0_0_0</vt:lpstr>
      <vt:lpstr>'Výkaz výměr DPS_VZT'!Print_Titles_0_0_0_0_0_0</vt:lpstr>
      <vt:lpstr>'Výkaz výměr DPS_VZT'!Print_Titles_0_0_0_0_0_0_0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Pavel Hosenseidl</cp:lastModifiedBy>
  <cp:revision>52</cp:revision>
  <cp:lastPrinted>2023-04-21T08:27:47Z</cp:lastPrinted>
  <dcterms:created xsi:type="dcterms:W3CDTF">2015-02-20T08:28:09Z</dcterms:created>
  <dcterms:modified xsi:type="dcterms:W3CDTF">2023-04-21T08:28:03Z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